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Users\cmaurer\Documents\Documents\FLEXPART_CTBTO_Project\EU-VIII\C1_D2\Xe_inventories\"/>
    </mc:Choice>
  </mc:AlternateContent>
  <bookViews>
    <workbookView xWindow="0" yWindow="0" windowWidth="22170" windowHeight="643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7" i="1" l="1"/>
  <c r="K27" i="1"/>
  <c r="E27" i="1"/>
  <c r="M3" i="1" l="1"/>
  <c r="K3" i="1"/>
  <c r="E3" i="1"/>
  <c r="E4" i="1" l="1"/>
  <c r="E10" i="1"/>
  <c r="E22" i="1"/>
  <c r="E20" i="1"/>
  <c r="E14" i="1"/>
  <c r="E25" i="1"/>
  <c r="E11" i="1"/>
  <c r="E29" i="1"/>
  <c r="E26" i="1"/>
  <c r="E8" i="1"/>
  <c r="E15" i="1"/>
  <c r="E24" i="1"/>
  <c r="E30" i="1"/>
  <c r="E16" i="1"/>
  <c r="E18" i="1"/>
  <c r="E19" i="1"/>
  <c r="E12" i="1"/>
  <c r="E23" i="1"/>
  <c r="E13" i="1"/>
  <c r="E32" i="1"/>
  <c r="E33" i="1"/>
  <c r="E9" i="1"/>
  <c r="E6" i="1"/>
  <c r="E17" i="1"/>
  <c r="E31" i="1"/>
  <c r="E5" i="1"/>
  <c r="E7" i="1"/>
  <c r="E28" i="1"/>
  <c r="E21" i="1"/>
  <c r="M22" i="1"/>
  <c r="M20" i="1"/>
  <c r="M30" i="1"/>
  <c r="K21" i="1" l="1"/>
  <c r="L21" i="1" s="1"/>
  <c r="M21" i="1" s="1"/>
  <c r="K28" i="1"/>
  <c r="L28" i="1" s="1"/>
  <c r="M28" i="1" s="1"/>
  <c r="K7" i="1"/>
  <c r="L7" i="1" s="1"/>
  <c r="M7" i="1" s="1"/>
  <c r="K5" i="1"/>
  <c r="L5" i="1" s="1"/>
  <c r="M5" i="1" s="1"/>
  <c r="K31" i="1"/>
  <c r="L31" i="1" s="1"/>
  <c r="M31" i="1" s="1"/>
  <c r="K17" i="1"/>
  <c r="L17" i="1" s="1"/>
  <c r="M17" i="1" s="1"/>
  <c r="K6" i="1"/>
  <c r="L6" i="1" s="1"/>
  <c r="M6" i="1" s="1"/>
  <c r="K9" i="1"/>
  <c r="L9" i="1" s="1"/>
  <c r="M9" i="1" s="1"/>
  <c r="K33" i="1"/>
  <c r="L33" i="1" s="1"/>
  <c r="M33" i="1" s="1"/>
  <c r="K32" i="1"/>
  <c r="L32" i="1" s="1"/>
  <c r="M32" i="1" s="1"/>
  <c r="K13" i="1"/>
  <c r="L13" i="1" s="1"/>
  <c r="M13" i="1" s="1"/>
  <c r="K23" i="1"/>
  <c r="L23" i="1" s="1"/>
  <c r="M23" i="1" s="1"/>
  <c r="K12" i="1"/>
  <c r="L12" i="1" s="1"/>
  <c r="M12" i="1" s="1"/>
  <c r="K19" i="1"/>
  <c r="L19" i="1" s="1"/>
  <c r="M19" i="1" s="1"/>
  <c r="K18" i="1"/>
  <c r="L18" i="1" s="1"/>
  <c r="M18" i="1" s="1"/>
  <c r="K16" i="1"/>
  <c r="L16" i="1" s="1"/>
  <c r="M16" i="1" s="1"/>
  <c r="K30" i="1"/>
  <c r="K24" i="1"/>
  <c r="L24" i="1" s="1"/>
  <c r="M24" i="1" s="1"/>
  <c r="K15" i="1"/>
  <c r="L15" i="1" s="1"/>
  <c r="M15" i="1" s="1"/>
  <c r="K8" i="1"/>
  <c r="L8" i="1" s="1"/>
  <c r="M8" i="1" s="1"/>
  <c r="K26" i="1"/>
  <c r="L26" i="1" s="1"/>
  <c r="M26" i="1" s="1"/>
  <c r="K29" i="1"/>
  <c r="L29" i="1" s="1"/>
  <c r="M29" i="1" s="1"/>
  <c r="K11" i="1"/>
  <c r="L11" i="1" s="1"/>
  <c r="M11" i="1" s="1"/>
  <c r="K25" i="1"/>
  <c r="L25" i="1" s="1"/>
  <c r="M25" i="1" s="1"/>
  <c r="K14" i="1"/>
  <c r="L14" i="1" s="1"/>
  <c r="M14" i="1" s="1"/>
  <c r="K20" i="1"/>
  <c r="K22" i="1"/>
  <c r="K10" i="1"/>
  <c r="L10" i="1" s="1"/>
  <c r="M10" i="1" s="1"/>
  <c r="K4" i="1"/>
  <c r="L4" i="1" s="1"/>
  <c r="M4" i="1" s="1"/>
</calcChain>
</file>

<file path=xl/sharedStrings.xml><?xml version="1.0" encoding="utf-8"?>
<sst xmlns="http://schemas.openxmlformats.org/spreadsheetml/2006/main" count="150" uniqueCount="84">
  <si>
    <t>NRRs' radioxenon releases calculation by Kalinowski et al. (2020)</t>
  </si>
  <si>
    <t>Capacity Factor</t>
  </si>
  <si>
    <t>Country</t>
  </si>
  <si>
    <t>Facility Name</t>
  </si>
  <si>
    <t>Type</t>
  </si>
  <si>
    <t>Thermal Power (kW)</t>
  </si>
  <si>
    <t>Fission rate (#/s)</t>
  </si>
  <si>
    <t>Neutron Flux (n/cm2-s)</t>
  </si>
  <si>
    <t>Hours per Day</t>
  </si>
  <si>
    <t>Days per Week</t>
  </si>
  <si>
    <t>Weeks per Year</t>
  </si>
  <si>
    <t>MW Days per Year</t>
  </si>
  <si>
    <t>Hours per Year</t>
  </si>
  <si>
    <t>CF (%)</t>
  </si>
  <si>
    <t>P*CF (kW)</t>
  </si>
  <si>
    <t>HEAVY WATER</t>
  </si>
  <si>
    <t>POOL</t>
  </si>
  <si>
    <t>TANK</t>
  </si>
  <si>
    <t>Australia</t>
  </si>
  <si>
    <t>OPAL</t>
  </si>
  <si>
    <t>Belgium</t>
  </si>
  <si>
    <t>BR-2</t>
  </si>
  <si>
    <t>TANK IN POOL</t>
  </si>
  <si>
    <t>Canada</t>
  </si>
  <si>
    <t>POOL, MTR</t>
  </si>
  <si>
    <t>China</t>
  </si>
  <si>
    <t>CARR</t>
  </si>
  <si>
    <t>CEFR</t>
  </si>
  <si>
    <t>FAST BREEDER</t>
  </si>
  <si>
    <t>HFETR</t>
  </si>
  <si>
    <t>Czech Republic</t>
  </si>
  <si>
    <t>LVR-15 Rež</t>
  </si>
  <si>
    <t>TANK WWR</t>
  </si>
  <si>
    <t>France</t>
  </si>
  <si>
    <t>ILL High Flux Reactor</t>
  </si>
  <si>
    <t>Orphee</t>
  </si>
  <si>
    <t>Germany</t>
  </si>
  <si>
    <t>BER-II</t>
  </si>
  <si>
    <t>India</t>
  </si>
  <si>
    <t>DHRUVA</t>
  </si>
  <si>
    <t>FBTR</t>
  </si>
  <si>
    <t>Indonesia</t>
  </si>
  <si>
    <t>RSG-GAS</t>
  </si>
  <si>
    <t>Israel</t>
  </si>
  <si>
    <t>IRR-2</t>
  </si>
  <si>
    <t>Korea, Republic of</t>
  </si>
  <si>
    <t>HANARO</t>
  </si>
  <si>
    <t>Norway</t>
  </si>
  <si>
    <t>HBWR</t>
  </si>
  <si>
    <t>Poland</t>
  </si>
  <si>
    <t>MARIA</t>
  </si>
  <si>
    <t>Russian Federation</t>
  </si>
  <si>
    <t>BOR-60</t>
  </si>
  <si>
    <t>IVV-2M</t>
  </si>
  <si>
    <t>MIR.M1</t>
  </si>
  <si>
    <t>POOL/CHANNELS</t>
  </si>
  <si>
    <t>RBT-10/2</t>
  </si>
  <si>
    <t>RBT-6</t>
  </si>
  <si>
    <t>SM-3</t>
  </si>
  <si>
    <t>PRESSURE VESSEL</t>
  </si>
  <si>
    <t>VK-50</t>
  </si>
  <si>
    <t>BWR-PROTOTYPE</t>
  </si>
  <si>
    <t>South Africa</t>
  </si>
  <si>
    <t>SAFARI-1</t>
  </si>
  <si>
    <t>Ukraine</t>
  </si>
  <si>
    <t>WWR-M Kiev</t>
  </si>
  <si>
    <t>United States of America</t>
  </si>
  <si>
    <t>ATR</t>
  </si>
  <si>
    <t>HFIR</t>
  </si>
  <si>
    <t>MITR-II Masschusetts Inst. of Tech.</t>
  </si>
  <si>
    <t>MURR Univ. of Missouri-Columbia</t>
  </si>
  <si>
    <t>Coordination</t>
  </si>
  <si>
    <t>Status</t>
  </si>
  <si>
    <t>Lat.</t>
  </si>
  <si>
    <t>Long.</t>
  </si>
  <si>
    <t>OPERATIONAL</t>
  </si>
  <si>
    <t>133Xe</t>
  </si>
  <si>
    <t>135Xe</t>
  </si>
  <si>
    <t>131mXe</t>
  </si>
  <si>
    <t>133mXe</t>
  </si>
  <si>
    <t>NRU</t>
  </si>
  <si>
    <t>Cut at 1E7 Bq/d for Xe-133</t>
  </si>
  <si>
    <t>OSIRIS</t>
  </si>
  <si>
    <t>Best estimate release rate (Bq/y) sorted by 133Xe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</si>
</sst>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8"/>
      <color rgb="FFFFFF00"/>
      <name val="Calibri Light"/>
      <family val="1"/>
      <scheme val="major"/>
    </font>
    <font>
      <b/>
      <sz val="9"/>
      <name val="Calibri"/>
      <family val="2"/>
      <charset val="1"/>
    </font>
    <font>
      <b/>
      <sz val="9"/>
      <color rgb="FFFFFFFF"/>
      <name val="Calibri"/>
      <family val="2"/>
      <charset val="1"/>
    </font>
    <font>
      <sz val="9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theme="4" tint="-0.499984740745262"/>
      <name val="Calibri"/>
      <family val="2"/>
      <scheme val="minor"/>
    </font>
    <font>
      <b/>
      <sz val="9"/>
      <color theme="0"/>
      <name val="Calibri"/>
      <family val="2"/>
      <charset val="1"/>
    </font>
    <font>
      <sz val="11"/>
      <color theme="4" tint="-0.249977111117893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mediumGray">
        <bgColor theme="1"/>
      </patternFill>
    </fill>
    <fill>
      <patternFill patternType="solid">
        <fgColor rgb="FFFFDF7F"/>
        <bgColor rgb="FFFFFF99"/>
      </patternFill>
    </fill>
    <fill>
      <patternFill patternType="solid">
        <fgColor rgb="FF92D050"/>
        <bgColor rgb="FFA9D18E"/>
      </patternFill>
    </fill>
    <fill>
      <patternFill patternType="solid">
        <fgColor rgb="FF4472C4"/>
        <bgColor rgb="FF0066CC"/>
      </patternFill>
    </fill>
    <fill>
      <patternFill patternType="solid">
        <fgColor rgb="FFFFC000"/>
        <bgColor rgb="FFFFDF7F"/>
      </patternFill>
    </fill>
    <fill>
      <patternFill patternType="solid">
        <fgColor rgb="FFE2F0D9"/>
        <bgColor rgb="FFEDEDED"/>
      </patternFill>
    </fill>
    <fill>
      <patternFill patternType="solid">
        <fgColor rgb="FFDAE3F3"/>
        <bgColor rgb="FFDEEBF7"/>
      </patternFill>
    </fill>
    <fill>
      <patternFill patternType="solid">
        <fgColor rgb="FFFFF2CC"/>
        <bgColor rgb="FFFBE5D6"/>
      </patternFill>
    </fill>
    <fill>
      <patternFill patternType="solid">
        <fgColor rgb="FFF6BE98"/>
        <bgColor rgb="FFFFABAB"/>
      </patternFill>
    </fill>
    <fill>
      <patternFill patternType="solid">
        <fgColor rgb="FFE394FF"/>
        <bgColor rgb="FFFFABAB"/>
      </patternFill>
    </fill>
    <fill>
      <patternFill patternType="solid">
        <fgColor rgb="FFED7D31"/>
        <bgColor rgb="FFFF6969"/>
      </patternFill>
    </fill>
    <fill>
      <patternFill patternType="solid">
        <fgColor rgb="FFC729FF"/>
        <bgColor rgb="FF9900FF"/>
      </patternFill>
    </fill>
    <fill>
      <patternFill patternType="solid">
        <fgColor rgb="FFFBE5D6"/>
        <bgColor rgb="FFFFF2CC"/>
      </patternFill>
    </fill>
    <fill>
      <patternFill patternType="solid">
        <fgColor rgb="FFFFC5FF"/>
        <bgColor rgb="FFFBE5D6"/>
      </patternFill>
    </fill>
    <fill>
      <patternFill patternType="solid">
        <fgColor rgb="FF7FD7F7"/>
        <bgColor rgb="FF66FFFF"/>
      </patternFill>
    </fill>
    <fill>
      <patternFill patternType="solid">
        <fgColor rgb="FF66FFFF"/>
        <bgColor rgb="FF7FD7F7"/>
      </patternFill>
    </fill>
    <fill>
      <patternFill patternType="solid">
        <fgColor theme="1"/>
        <bgColor rgb="FFFBE5D6"/>
      </patternFill>
    </fill>
    <fill>
      <patternFill patternType="solid">
        <fgColor theme="1"/>
        <bgColor rgb="FFFFF2CC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EDEDED"/>
      </patternFill>
    </fill>
    <fill>
      <patternFill patternType="solid">
        <fgColor theme="1"/>
        <bgColor rgb="FFDEEBF7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5" borderId="0" applyBorder="0" applyProtection="0"/>
  </cellStyleXfs>
  <cellXfs count="66">
    <xf numFmtId="0" fontId="0" fillId="0" borderId="0" xfId="0"/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4" xfId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1" fontId="4" fillId="5" borderId="6" xfId="0" applyNumberFormat="1" applyFont="1" applyFill="1" applyBorder="1" applyAlignment="1">
      <alignment horizontal="center" vertical="center"/>
    </xf>
    <xf numFmtId="11" fontId="4" fillId="5" borderId="7" xfId="0" applyNumberFormat="1" applyFont="1" applyFill="1" applyBorder="1" applyAlignment="1">
      <alignment horizontal="center" vertical="center"/>
    </xf>
    <xf numFmtId="11" fontId="4" fillId="5" borderId="9" xfId="0" applyNumberFormat="1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11" fontId="3" fillId="8" borderId="13" xfId="0" applyNumberFormat="1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11" fontId="3" fillId="9" borderId="11" xfId="0" applyNumberFormat="1" applyFont="1" applyFill="1" applyBorder="1" applyAlignment="1">
      <alignment horizontal="center" vertical="center"/>
    </xf>
    <xf numFmtId="11" fontId="3" fillId="9" borderId="12" xfId="0" applyNumberFormat="1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11" fontId="3" fillId="8" borderId="10" xfId="0" applyNumberFormat="1" applyFont="1" applyFill="1" applyBorder="1" applyAlignment="1">
      <alignment horizontal="center" vertical="center"/>
    </xf>
    <xf numFmtId="11" fontId="3" fillId="8" borderId="11" xfId="0" applyNumberFormat="1" applyFont="1" applyFill="1" applyBorder="1" applyAlignment="1">
      <alignment horizontal="center" vertical="center"/>
    </xf>
    <xf numFmtId="11" fontId="3" fillId="8" borderId="13" xfId="0" applyNumberFormat="1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11" fontId="7" fillId="12" borderId="6" xfId="0" applyNumberFormat="1" applyFont="1" applyFill="1" applyBorder="1" applyAlignment="1">
      <alignment horizontal="center" vertical="center"/>
    </xf>
    <xf numFmtId="11" fontId="7" fillId="12" borderId="8" xfId="0" applyNumberFormat="1" applyFont="1" applyFill="1" applyBorder="1" applyAlignment="1">
      <alignment horizontal="center" vertical="center"/>
    </xf>
    <xf numFmtId="0" fontId="3" fillId="13" borderId="6" xfId="0" applyFont="1" applyFill="1" applyBorder="1" applyAlignment="1">
      <alignment horizontal="center" vertical="center"/>
    </xf>
    <xf numFmtId="0" fontId="7" fillId="14" borderId="10" xfId="0" applyFont="1" applyFill="1" applyBorder="1" applyAlignment="1">
      <alignment horizontal="center" vertical="center"/>
    </xf>
    <xf numFmtId="0" fontId="7" fillId="14" borderId="12" xfId="0" applyFont="1" applyFill="1" applyBorder="1" applyAlignment="1">
      <alignment horizontal="center" vertical="center"/>
    </xf>
    <xf numFmtId="0" fontId="3" fillId="15" borderId="10" xfId="0" applyFont="1" applyFill="1" applyBorder="1" applyAlignment="1">
      <alignment horizontal="center"/>
    </xf>
    <xf numFmtId="0" fontId="3" fillId="14" borderId="10" xfId="0" applyFont="1" applyFill="1" applyBorder="1" applyAlignment="1">
      <alignment horizontal="center" vertical="center"/>
    </xf>
    <xf numFmtId="0" fontId="3" fillId="14" borderId="12" xfId="0" applyFont="1" applyFill="1" applyBorder="1" applyAlignment="1">
      <alignment horizontal="center" vertical="center"/>
    </xf>
    <xf numFmtId="11" fontId="7" fillId="17" borderId="17" xfId="0" applyNumberFormat="1" applyFont="1" applyFill="1" applyBorder="1" applyAlignment="1">
      <alignment horizontal="center" vertical="center"/>
    </xf>
    <xf numFmtId="11" fontId="7" fillId="17" borderId="18" xfId="0" applyNumberFormat="1" applyFont="1" applyFill="1" applyBorder="1" applyAlignment="1">
      <alignment horizontal="center" vertical="center"/>
    </xf>
    <xf numFmtId="11" fontId="7" fillId="17" borderId="19" xfId="0" applyNumberFormat="1" applyFont="1" applyFill="1" applyBorder="1" applyAlignment="1">
      <alignment horizontal="center" vertical="center"/>
    </xf>
    <xf numFmtId="0" fontId="7" fillId="11" borderId="14" xfId="0" applyFont="1" applyFill="1" applyBorder="1" applyAlignment="1">
      <alignment horizontal="center" vertical="center"/>
    </xf>
    <xf numFmtId="11" fontId="3" fillId="18" borderId="11" xfId="0" applyNumberFormat="1" applyFont="1" applyFill="1" applyBorder="1" applyAlignment="1">
      <alignment horizontal="center" vertical="center"/>
    </xf>
    <xf numFmtId="11" fontId="3" fillId="18" borderId="12" xfId="0" applyNumberFormat="1" applyFont="1" applyFill="1" applyBorder="1" applyAlignment="1">
      <alignment horizontal="center" vertical="center"/>
    </xf>
    <xf numFmtId="0" fontId="3" fillId="19" borderId="10" xfId="0" applyFont="1" applyFill="1" applyBorder="1" applyAlignment="1">
      <alignment horizontal="center" vertical="center"/>
    </xf>
    <xf numFmtId="0" fontId="3" fillId="19" borderId="12" xfId="0" applyFont="1" applyFill="1" applyBorder="1" applyAlignment="1">
      <alignment horizontal="center" vertical="center"/>
    </xf>
    <xf numFmtId="0" fontId="3" fillId="18" borderId="10" xfId="0" applyFont="1" applyFill="1" applyBorder="1" applyAlignment="1">
      <alignment horizontal="center"/>
    </xf>
    <xf numFmtId="11" fontId="9" fillId="20" borderId="0" xfId="0" applyNumberFormat="1" applyFont="1" applyFill="1"/>
    <xf numFmtId="0" fontId="3" fillId="21" borderId="10" xfId="0" applyFont="1" applyFill="1" applyBorder="1" applyAlignment="1">
      <alignment horizontal="center" vertical="center"/>
    </xf>
    <xf numFmtId="11" fontId="3" fillId="22" borderId="10" xfId="0" applyNumberFormat="1" applyFont="1" applyFill="1" applyBorder="1" applyAlignment="1">
      <alignment horizontal="center" vertical="center"/>
    </xf>
    <xf numFmtId="11" fontId="3" fillId="22" borderId="11" xfId="0" applyNumberFormat="1" applyFont="1" applyFill="1" applyBorder="1" applyAlignment="1">
      <alignment horizontal="center" vertical="center"/>
    </xf>
    <xf numFmtId="11" fontId="3" fillId="22" borderId="13" xfId="0" applyNumberFormat="1" applyFont="1" applyFill="1" applyBorder="1" applyAlignment="1">
      <alignment horizontal="center" vertical="center"/>
    </xf>
    <xf numFmtId="0" fontId="3" fillId="18" borderId="10" xfId="0" applyFont="1" applyFill="1" applyBorder="1" applyAlignment="1">
      <alignment horizontal="center" vertical="center"/>
    </xf>
    <xf numFmtId="0" fontId="3" fillId="18" borderId="11" xfId="0" applyFont="1" applyFill="1" applyBorder="1" applyAlignment="1">
      <alignment horizontal="center" vertical="center"/>
    </xf>
    <xf numFmtId="0" fontId="10" fillId="21" borderId="12" xfId="0" applyFont="1" applyFill="1" applyBorder="1" applyAlignment="1">
      <alignment horizontal="center" vertical="center"/>
    </xf>
    <xf numFmtId="0" fontId="10" fillId="21" borderId="11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11" fontId="3" fillId="8" borderId="10" xfId="0" applyNumberFormat="1" applyFont="1" applyFill="1" applyBorder="1" applyAlignment="1">
      <alignment horizontal="center"/>
    </xf>
    <xf numFmtId="11" fontId="3" fillId="8" borderId="11" xfId="0" applyNumberFormat="1" applyFont="1" applyFill="1" applyBorder="1" applyAlignment="1">
      <alignment horizontal="center"/>
    </xf>
    <xf numFmtId="11" fontId="11" fillId="0" borderId="0" xfId="0" applyNumberFormat="1" applyFo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/>
    </xf>
    <xf numFmtId="11" fontId="7" fillId="16" borderId="15" xfId="0" applyNumberFormat="1" applyFont="1" applyFill="1" applyBorder="1" applyAlignment="1">
      <alignment horizontal="center" vertical="center"/>
    </xf>
    <xf numFmtId="11" fontId="7" fillId="16" borderId="16" xfId="0" applyNumberFormat="1" applyFont="1" applyFill="1" applyBorder="1" applyAlignment="1">
      <alignment horizontal="center" vertical="center"/>
    </xf>
  </cellXfs>
  <cellStyles count="3">
    <cellStyle name="Standard" xfId="0" builtinId="0"/>
    <cellStyle name="TableStyleLight1" xfId="2"/>
    <cellStyle name="Überschrift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topLeftCell="A19" workbookViewId="0">
      <selection activeCell="A27" sqref="A27"/>
    </sheetView>
  </sheetViews>
  <sheetFormatPr baseColWidth="10" defaultColWidth="9.140625" defaultRowHeight="15" x14ac:dyDescent="0.25"/>
  <cols>
    <col min="1" max="1" width="22.7109375" style="27" customWidth="1"/>
    <col min="2" max="2" width="29.85546875" style="27" customWidth="1"/>
    <col min="3" max="3" width="16.28515625" style="27" customWidth="1"/>
    <col min="4" max="4" width="17.140625" style="27" customWidth="1"/>
    <col min="5" max="5" width="14.28515625" style="27" customWidth="1"/>
    <col min="6" max="6" width="16" style="27" customWidth="1"/>
    <col min="7" max="7" width="10.85546875" style="27" customWidth="1"/>
    <col min="8" max="8" width="11.42578125" style="27" customWidth="1"/>
    <col min="9" max="9" width="11.5703125" style="27" customWidth="1"/>
    <col min="10" max="10" width="13.85546875" style="27" customWidth="1"/>
    <col min="11" max="11" width="11.28515625" style="27" customWidth="1"/>
    <col min="12" max="12" width="9" style="27" customWidth="1"/>
    <col min="13" max="13" width="8.85546875" style="27"/>
    <col min="14" max="14" width="10.85546875" style="26" customWidth="1"/>
    <col min="15" max="15" width="9.7109375" style="26" customWidth="1"/>
    <col min="16" max="16" width="13.28515625" style="26" customWidth="1"/>
    <col min="17" max="17" width="9.28515625" bestFit="1" customWidth="1"/>
    <col min="18" max="20" width="12" bestFit="1" customWidth="1"/>
  </cols>
  <sheetData>
    <row r="1" spans="1:20" ht="24.75" customHeight="1" thickBot="1" x14ac:dyDescent="0.3">
      <c r="A1" s="1" t="s">
        <v>0</v>
      </c>
      <c r="B1" s="2"/>
      <c r="C1" s="2"/>
      <c r="D1" s="3"/>
      <c r="E1" s="4"/>
      <c r="F1" s="5"/>
      <c r="G1" s="60" t="s">
        <v>1</v>
      </c>
      <c r="H1" s="61"/>
      <c r="I1" s="61"/>
      <c r="J1" s="61"/>
      <c r="K1" s="61"/>
      <c r="L1" s="61"/>
      <c r="M1" s="62"/>
      <c r="N1" s="63" t="s">
        <v>71</v>
      </c>
      <c r="O1" s="63"/>
      <c r="P1" s="39" t="s">
        <v>72</v>
      </c>
      <c r="Q1" s="64" t="s">
        <v>83</v>
      </c>
      <c r="R1" s="64"/>
      <c r="S1" s="64"/>
      <c r="T1" s="65"/>
    </row>
    <row r="2" spans="1:20" ht="15.75" thickBot="1" x14ac:dyDescent="0.3">
      <c r="A2" s="6" t="s">
        <v>2</v>
      </c>
      <c r="B2" s="7" t="s">
        <v>3</v>
      </c>
      <c r="C2" s="8" t="s">
        <v>4</v>
      </c>
      <c r="D2" s="9" t="s">
        <v>5</v>
      </c>
      <c r="E2" s="10" t="s">
        <v>6</v>
      </c>
      <c r="F2" s="11" t="s">
        <v>7</v>
      </c>
      <c r="G2" s="12" t="s">
        <v>8</v>
      </c>
      <c r="H2" s="13" t="s">
        <v>9</v>
      </c>
      <c r="I2" s="13" t="s">
        <v>10</v>
      </c>
      <c r="J2" s="13" t="s">
        <v>11</v>
      </c>
      <c r="K2" s="13" t="s">
        <v>12</v>
      </c>
      <c r="L2" s="13" t="s">
        <v>13</v>
      </c>
      <c r="M2" s="14" t="s">
        <v>14</v>
      </c>
      <c r="N2" s="28" t="s">
        <v>73</v>
      </c>
      <c r="O2" s="29" t="s">
        <v>74</v>
      </c>
      <c r="P2" s="30">
        <v>2013</v>
      </c>
      <c r="Q2" s="36" t="s">
        <v>76</v>
      </c>
      <c r="R2" s="37" t="s">
        <v>77</v>
      </c>
      <c r="S2" s="37" t="s">
        <v>78</v>
      </c>
      <c r="T2" s="38" t="s">
        <v>79</v>
      </c>
    </row>
    <row r="3" spans="1:20" x14ac:dyDescent="0.25">
      <c r="A3" s="20" t="s">
        <v>23</v>
      </c>
      <c r="B3" s="21" t="s">
        <v>80</v>
      </c>
      <c r="C3" s="22" t="s">
        <v>15</v>
      </c>
      <c r="D3" s="23">
        <v>135000</v>
      </c>
      <c r="E3" s="24">
        <f t="shared" ref="E3:E33" si="0">(D3/1000)/(200*0.00000000000016*0.000001)</f>
        <v>4.2187500000000005E+18</v>
      </c>
      <c r="F3" s="25">
        <v>400000000000000</v>
      </c>
      <c r="G3" s="16"/>
      <c r="H3" s="17"/>
      <c r="I3" s="17"/>
      <c r="J3" s="17"/>
      <c r="K3" s="17">
        <f t="shared" ref="K3:K33" si="1">G3*H3*I3</f>
        <v>0</v>
      </c>
      <c r="L3" s="18">
        <v>80</v>
      </c>
      <c r="M3" s="19">
        <f t="shared" ref="M3:M33" si="2">D3*L3/100</f>
        <v>108000</v>
      </c>
      <c r="N3" s="31">
        <v>46.054313999999998</v>
      </c>
      <c r="O3" s="32">
        <v>-77.364478000000005</v>
      </c>
      <c r="P3" s="33" t="s">
        <v>75</v>
      </c>
      <c r="Q3" s="59">
        <v>450000000000000</v>
      </c>
      <c r="R3" s="59">
        <v>95219873960913.875</v>
      </c>
      <c r="S3" s="59">
        <v>4370984999040.6392</v>
      </c>
      <c r="T3" s="59">
        <v>7861870148770.9521</v>
      </c>
    </row>
    <row r="4" spans="1:20" x14ac:dyDescent="0.25">
      <c r="A4" s="20" t="s">
        <v>18</v>
      </c>
      <c r="B4" s="21" t="s">
        <v>19</v>
      </c>
      <c r="C4" s="22" t="s">
        <v>16</v>
      </c>
      <c r="D4" s="23">
        <v>20000</v>
      </c>
      <c r="E4" s="24">
        <f t="shared" si="0"/>
        <v>6.2500000000000013E+17</v>
      </c>
      <c r="F4" s="25">
        <v>200000000000000</v>
      </c>
      <c r="G4" s="16">
        <v>24</v>
      </c>
      <c r="H4" s="17">
        <v>7</v>
      </c>
      <c r="I4" s="17">
        <v>52</v>
      </c>
      <c r="J4" s="17">
        <v>5500</v>
      </c>
      <c r="K4" s="17">
        <f t="shared" si="1"/>
        <v>8736</v>
      </c>
      <c r="L4" s="18">
        <f t="shared" ref="L4:L19" si="3">100*K4/(365*24)</f>
        <v>99.726027397260268</v>
      </c>
      <c r="M4" s="19">
        <f t="shared" si="2"/>
        <v>19945.205479452052</v>
      </c>
      <c r="N4" s="31">
        <v>-34.051338999999999</v>
      </c>
      <c r="O4" s="32">
        <v>150.97879900000001</v>
      </c>
      <c r="P4" s="33" t="s">
        <v>75</v>
      </c>
      <c r="Q4" s="59">
        <v>494000000000</v>
      </c>
      <c r="R4" s="59">
        <v>56500000000</v>
      </c>
      <c r="S4" s="59">
        <v>3693554793.0613236</v>
      </c>
      <c r="T4" s="59">
        <v>11424512022.480986</v>
      </c>
    </row>
    <row r="5" spans="1:20" x14ac:dyDescent="0.25">
      <c r="A5" s="20" t="s">
        <v>66</v>
      </c>
      <c r="B5" s="21" t="s">
        <v>67</v>
      </c>
      <c r="C5" s="22" t="s">
        <v>17</v>
      </c>
      <c r="D5" s="23">
        <v>250000</v>
      </c>
      <c r="E5" s="24">
        <f t="shared" si="0"/>
        <v>7.812500000000001E+18</v>
      </c>
      <c r="F5" s="25">
        <v>850000000000000</v>
      </c>
      <c r="G5" s="16">
        <v>24</v>
      </c>
      <c r="H5" s="17">
        <v>7</v>
      </c>
      <c r="I5" s="17">
        <v>52</v>
      </c>
      <c r="J5" s="17">
        <v>0</v>
      </c>
      <c r="K5" s="17">
        <f t="shared" si="1"/>
        <v>8736</v>
      </c>
      <c r="L5" s="18">
        <f t="shared" si="3"/>
        <v>99.726027397260268</v>
      </c>
      <c r="M5" s="19">
        <f t="shared" si="2"/>
        <v>249315.06849315067</v>
      </c>
      <c r="N5" s="31">
        <v>43.585833000000001</v>
      </c>
      <c r="O5" s="32">
        <v>-112.965278</v>
      </c>
      <c r="P5" s="33" t="s">
        <v>75</v>
      </c>
      <c r="Q5" s="59">
        <v>404317875268.82629</v>
      </c>
      <c r="R5" s="59">
        <v>85553549162.760269</v>
      </c>
      <c r="S5" s="59">
        <v>3927260816.9867196</v>
      </c>
      <c r="T5" s="59">
        <v>7063765853.7566233</v>
      </c>
    </row>
    <row r="6" spans="1:20" x14ac:dyDescent="0.25">
      <c r="A6" s="20" t="s">
        <v>51</v>
      </c>
      <c r="B6" s="21" t="s">
        <v>60</v>
      </c>
      <c r="C6" s="22" t="s">
        <v>61</v>
      </c>
      <c r="D6" s="23">
        <v>200000</v>
      </c>
      <c r="E6" s="24">
        <f t="shared" si="0"/>
        <v>6.250000000000001E+18</v>
      </c>
      <c r="F6" s="15">
        <v>50000000000000</v>
      </c>
      <c r="G6" s="16">
        <v>24</v>
      </c>
      <c r="H6" s="17">
        <v>7</v>
      </c>
      <c r="I6" s="17">
        <v>41</v>
      </c>
      <c r="J6" s="17">
        <v>52000</v>
      </c>
      <c r="K6" s="17">
        <f t="shared" si="1"/>
        <v>6888</v>
      </c>
      <c r="L6" s="18">
        <f t="shared" si="3"/>
        <v>78.630136986301366</v>
      </c>
      <c r="M6" s="19">
        <f t="shared" si="2"/>
        <v>157260.27397260274</v>
      </c>
      <c r="N6" s="31">
        <v>54.187855999999996</v>
      </c>
      <c r="O6" s="32">
        <v>49.476581000000003</v>
      </c>
      <c r="P6" s="33" t="s">
        <v>75</v>
      </c>
      <c r="Q6" s="59">
        <v>255031275169.56732</v>
      </c>
      <c r="R6" s="59">
        <v>53964546394.971863</v>
      </c>
      <c r="S6" s="59">
        <v>2477195284.5608535</v>
      </c>
      <c r="T6" s="59">
        <v>4455606153.9080238</v>
      </c>
    </row>
    <row r="7" spans="1:20" x14ac:dyDescent="0.25">
      <c r="A7" s="20" t="s">
        <v>66</v>
      </c>
      <c r="B7" s="21" t="s">
        <v>68</v>
      </c>
      <c r="C7" s="22" t="s">
        <v>17</v>
      </c>
      <c r="D7" s="23">
        <v>85000</v>
      </c>
      <c r="E7" s="24">
        <f t="shared" si="0"/>
        <v>2.6562500000000005E+18</v>
      </c>
      <c r="F7" s="25">
        <v>2500000000000000</v>
      </c>
      <c r="G7" s="16">
        <v>24</v>
      </c>
      <c r="H7" s="17">
        <v>7</v>
      </c>
      <c r="I7" s="17">
        <v>24</v>
      </c>
      <c r="J7" s="17">
        <v>14280</v>
      </c>
      <c r="K7" s="17">
        <f t="shared" si="1"/>
        <v>4032</v>
      </c>
      <c r="L7" s="18">
        <f t="shared" si="3"/>
        <v>46.027397260273972</v>
      </c>
      <c r="M7" s="19">
        <f t="shared" si="2"/>
        <v>39123.287671232873</v>
      </c>
      <c r="N7" s="31">
        <v>35.918100000000003</v>
      </c>
      <c r="O7" s="32">
        <v>-84.304000000000002</v>
      </c>
      <c r="P7" s="33" t="s">
        <v>75</v>
      </c>
      <c r="Q7" s="59">
        <v>192000000000</v>
      </c>
      <c r="R7" s="59">
        <v>1070000000000</v>
      </c>
      <c r="S7" s="59">
        <v>5160000000000</v>
      </c>
      <c r="T7" s="59">
        <v>746000000000</v>
      </c>
    </row>
    <row r="8" spans="1:20" x14ac:dyDescent="0.25">
      <c r="A8" s="20" t="s">
        <v>38</v>
      </c>
      <c r="B8" s="21" t="s">
        <v>39</v>
      </c>
      <c r="C8" s="22" t="s">
        <v>15</v>
      </c>
      <c r="D8" s="23">
        <v>100000</v>
      </c>
      <c r="E8" s="24">
        <f t="shared" si="0"/>
        <v>3.1250000000000005E+18</v>
      </c>
      <c r="F8" s="25">
        <v>180000000000000</v>
      </c>
      <c r="G8" s="16">
        <v>24</v>
      </c>
      <c r="H8" s="17">
        <v>7</v>
      </c>
      <c r="I8" s="17">
        <v>52</v>
      </c>
      <c r="J8" s="17">
        <v>0</v>
      </c>
      <c r="K8" s="17">
        <f t="shared" si="1"/>
        <v>8736</v>
      </c>
      <c r="L8" s="18">
        <f t="shared" si="3"/>
        <v>99.726027397260268</v>
      </c>
      <c r="M8" s="19">
        <f t="shared" si="2"/>
        <v>99726.027397260274</v>
      </c>
      <c r="N8" s="31">
        <v>19.013929999999998</v>
      </c>
      <c r="O8" s="32">
        <v>72.895281999999995</v>
      </c>
      <c r="P8" s="33" t="s">
        <v>75</v>
      </c>
      <c r="Q8" s="59">
        <v>161727150107.53049</v>
      </c>
      <c r="R8" s="59">
        <v>34221419665.104107</v>
      </c>
      <c r="S8" s="59">
        <v>1570904326.7946873</v>
      </c>
      <c r="T8" s="59">
        <v>2825506341.5026488</v>
      </c>
    </row>
    <row r="9" spans="1:20" x14ac:dyDescent="0.25">
      <c r="A9" s="20" t="s">
        <v>51</v>
      </c>
      <c r="B9" s="21" t="s">
        <v>58</v>
      </c>
      <c r="C9" s="22" t="s">
        <v>59</v>
      </c>
      <c r="D9" s="23">
        <v>100000</v>
      </c>
      <c r="E9" s="24">
        <f t="shared" si="0"/>
        <v>3.1250000000000005E+18</v>
      </c>
      <c r="F9" s="25">
        <v>5000000000000000</v>
      </c>
      <c r="G9" s="16">
        <v>24</v>
      </c>
      <c r="H9" s="17">
        <v>7</v>
      </c>
      <c r="I9" s="17">
        <v>36</v>
      </c>
      <c r="J9" s="17">
        <v>23000</v>
      </c>
      <c r="K9" s="17">
        <f t="shared" si="1"/>
        <v>6048</v>
      </c>
      <c r="L9" s="18">
        <f t="shared" si="3"/>
        <v>69.041095890410958</v>
      </c>
      <c r="M9" s="19">
        <f t="shared" si="2"/>
        <v>69041.095890410958</v>
      </c>
      <c r="N9" s="31">
        <v>54.187855999999996</v>
      </c>
      <c r="O9" s="32">
        <v>49.476581000000003</v>
      </c>
      <c r="P9" s="33" t="s">
        <v>75</v>
      </c>
      <c r="Q9" s="59">
        <v>111964950074.44421</v>
      </c>
      <c r="R9" s="59">
        <v>23691752075.841309</v>
      </c>
      <c r="S9" s="59">
        <v>1087549149.3193991</v>
      </c>
      <c r="T9" s="59">
        <v>1956119774.8864498</v>
      </c>
    </row>
    <row r="10" spans="1:20" x14ac:dyDescent="0.25">
      <c r="A10" s="20" t="s">
        <v>20</v>
      </c>
      <c r="B10" s="21" t="s">
        <v>21</v>
      </c>
      <c r="C10" s="22" t="s">
        <v>22</v>
      </c>
      <c r="D10" s="23">
        <v>100000</v>
      </c>
      <c r="E10" s="24">
        <f t="shared" si="0"/>
        <v>3.1250000000000005E+18</v>
      </c>
      <c r="F10" s="25">
        <v>1000000000000000</v>
      </c>
      <c r="G10" s="16">
        <v>24</v>
      </c>
      <c r="H10" s="17">
        <v>7</v>
      </c>
      <c r="I10" s="17">
        <v>20</v>
      </c>
      <c r="J10" s="17">
        <v>6500</v>
      </c>
      <c r="K10" s="17">
        <f t="shared" si="1"/>
        <v>3360</v>
      </c>
      <c r="L10" s="18">
        <f t="shared" si="3"/>
        <v>38.356164383561641</v>
      </c>
      <c r="M10" s="19">
        <f t="shared" si="2"/>
        <v>38356.164383561641</v>
      </c>
      <c r="N10" s="31">
        <v>51.215758000000001</v>
      </c>
      <c r="O10" s="32">
        <v>5.0957080000000001</v>
      </c>
      <c r="P10" s="33" t="s">
        <v>75</v>
      </c>
      <c r="Q10" s="59">
        <v>62202750041.35788</v>
      </c>
      <c r="R10" s="59">
        <v>13162084486.578505</v>
      </c>
      <c r="S10" s="59">
        <v>604193971.84411073</v>
      </c>
      <c r="T10" s="59">
        <v>1086733208.2702498</v>
      </c>
    </row>
    <row r="11" spans="1:20" x14ac:dyDescent="0.25">
      <c r="A11" s="20" t="s">
        <v>33</v>
      </c>
      <c r="B11" s="21" t="s">
        <v>34</v>
      </c>
      <c r="C11" s="22" t="s">
        <v>15</v>
      </c>
      <c r="D11" s="23">
        <v>58300</v>
      </c>
      <c r="E11" s="24">
        <f t="shared" si="0"/>
        <v>1.8218750000000003E+18</v>
      </c>
      <c r="F11" s="25">
        <v>1500000000000000</v>
      </c>
      <c r="G11" s="16">
        <v>24</v>
      </c>
      <c r="H11" s="17">
        <v>7</v>
      </c>
      <c r="I11" s="17">
        <v>32</v>
      </c>
      <c r="J11" s="17">
        <v>13000</v>
      </c>
      <c r="K11" s="17">
        <f t="shared" si="1"/>
        <v>5376</v>
      </c>
      <c r="L11" s="18">
        <f t="shared" si="3"/>
        <v>61.369863013698627</v>
      </c>
      <c r="M11" s="19">
        <f t="shared" si="2"/>
        <v>35778.630136986299</v>
      </c>
      <c r="N11" s="31">
        <v>45.206238999999997</v>
      </c>
      <c r="O11" s="32">
        <v>5.692774</v>
      </c>
      <c r="P11" s="33" t="s">
        <v>75</v>
      </c>
      <c r="Q11" s="59">
        <v>58022725238.578644</v>
      </c>
      <c r="R11" s="59">
        <v>12277592409.080429</v>
      </c>
      <c r="S11" s="59">
        <v>563592136.93618643</v>
      </c>
      <c r="T11" s="59">
        <v>1013704736.6744891</v>
      </c>
    </row>
    <row r="12" spans="1:20" x14ac:dyDescent="0.25">
      <c r="A12" s="20" t="s">
        <v>51</v>
      </c>
      <c r="B12" s="21" t="s">
        <v>52</v>
      </c>
      <c r="C12" s="22" t="s">
        <v>28</v>
      </c>
      <c r="D12" s="23">
        <v>60000</v>
      </c>
      <c r="E12" s="24">
        <f t="shared" si="0"/>
        <v>1.8750000000000003E+18</v>
      </c>
      <c r="F12" s="25">
        <v>200000000000000</v>
      </c>
      <c r="G12" s="16">
        <v>24</v>
      </c>
      <c r="H12" s="17">
        <v>7</v>
      </c>
      <c r="I12" s="17">
        <v>31</v>
      </c>
      <c r="J12" s="17">
        <v>11500</v>
      </c>
      <c r="K12" s="17">
        <f t="shared" si="1"/>
        <v>5208</v>
      </c>
      <c r="L12" s="18">
        <f t="shared" si="3"/>
        <v>59.452054794520549</v>
      </c>
      <c r="M12" s="19">
        <f t="shared" si="2"/>
        <v>35671.232876712333</v>
      </c>
      <c r="N12" s="31">
        <v>54.200811999999999</v>
      </c>
      <c r="O12" s="32">
        <v>49.523575999999998</v>
      </c>
      <c r="P12" s="33" t="s">
        <v>75</v>
      </c>
      <c r="Q12" s="59">
        <v>57848557538.462822</v>
      </c>
      <c r="R12" s="59">
        <v>12240738572.518009</v>
      </c>
      <c r="S12" s="59">
        <v>561900393.81502283</v>
      </c>
      <c r="T12" s="59">
        <v>1010661883.6913325</v>
      </c>
    </row>
    <row r="13" spans="1:20" x14ac:dyDescent="0.25">
      <c r="A13" s="20" t="s">
        <v>51</v>
      </c>
      <c r="B13" s="21" t="s">
        <v>54</v>
      </c>
      <c r="C13" s="22" t="s">
        <v>55</v>
      </c>
      <c r="D13" s="23">
        <v>100000</v>
      </c>
      <c r="E13" s="24">
        <f t="shared" si="0"/>
        <v>3.1250000000000005E+18</v>
      </c>
      <c r="F13" s="25">
        <v>500000000000000</v>
      </c>
      <c r="G13" s="16">
        <v>24</v>
      </c>
      <c r="H13" s="17">
        <v>7</v>
      </c>
      <c r="I13" s="17">
        <v>32</v>
      </c>
      <c r="J13" s="17">
        <v>6450</v>
      </c>
      <c r="K13" s="17">
        <f t="shared" si="1"/>
        <v>5376</v>
      </c>
      <c r="L13" s="18">
        <f t="shared" si="3"/>
        <v>61.369863013698627</v>
      </c>
      <c r="M13" s="19">
        <f t="shared" si="2"/>
        <v>61369.863013698625</v>
      </c>
      <c r="N13" s="34">
        <v>54.187855999999996</v>
      </c>
      <c r="O13" s="35">
        <v>49.476581000000003</v>
      </c>
      <c r="P13" s="33" t="s">
        <v>75</v>
      </c>
      <c r="Q13" s="59">
        <v>55152370869.722252</v>
      </c>
      <c r="R13" s="59">
        <v>27097748038.62619</v>
      </c>
      <c r="S13" s="59">
        <v>412364987.39789146</v>
      </c>
      <c r="T13" s="59">
        <v>1275483651.9624939</v>
      </c>
    </row>
    <row r="14" spans="1:20" x14ac:dyDescent="0.25">
      <c r="A14" s="20" t="s">
        <v>25</v>
      </c>
      <c r="B14" s="21" t="s">
        <v>29</v>
      </c>
      <c r="C14" s="22" t="s">
        <v>17</v>
      </c>
      <c r="D14" s="23">
        <v>125000</v>
      </c>
      <c r="E14" s="24">
        <f t="shared" si="0"/>
        <v>3.9062500000000005E+18</v>
      </c>
      <c r="F14" s="25">
        <v>620000000000000</v>
      </c>
      <c r="G14" s="16">
        <v>24</v>
      </c>
      <c r="H14" s="17">
        <v>7</v>
      </c>
      <c r="I14" s="17">
        <v>12</v>
      </c>
      <c r="J14" s="17">
        <v>3297</v>
      </c>
      <c r="K14" s="17">
        <f t="shared" si="1"/>
        <v>2016</v>
      </c>
      <c r="L14" s="18">
        <f t="shared" si="3"/>
        <v>23.013698630136986</v>
      </c>
      <c r="M14" s="19">
        <f t="shared" si="2"/>
        <v>28767.123287671231</v>
      </c>
      <c r="N14" s="34">
        <v>29.733129000000002</v>
      </c>
      <c r="O14" s="35">
        <v>103.550989</v>
      </c>
      <c r="P14" s="33" t="s">
        <v>75</v>
      </c>
      <c r="Q14" s="59">
        <v>46652062531.018402</v>
      </c>
      <c r="R14" s="59">
        <v>9871563364.9338799</v>
      </c>
      <c r="S14" s="59">
        <v>453145478.88308299</v>
      </c>
      <c r="T14" s="59">
        <v>815049906.20268714</v>
      </c>
    </row>
    <row r="15" spans="1:20" x14ac:dyDescent="0.25">
      <c r="A15" s="20" t="s">
        <v>38</v>
      </c>
      <c r="B15" s="21" t="s">
        <v>40</v>
      </c>
      <c r="C15" s="22" t="s">
        <v>28</v>
      </c>
      <c r="D15" s="23">
        <v>40000</v>
      </c>
      <c r="E15" s="24">
        <f t="shared" si="0"/>
        <v>1.2500000000000003E+18</v>
      </c>
      <c r="F15" s="25"/>
      <c r="G15" s="16">
        <v>24</v>
      </c>
      <c r="H15" s="17">
        <v>7</v>
      </c>
      <c r="I15" s="17">
        <v>25</v>
      </c>
      <c r="J15" s="17">
        <v>0</v>
      </c>
      <c r="K15" s="17">
        <f t="shared" si="1"/>
        <v>4200</v>
      </c>
      <c r="L15" s="18">
        <f t="shared" si="3"/>
        <v>47.945205479452056</v>
      </c>
      <c r="M15" s="19">
        <f t="shared" si="2"/>
        <v>19178.082191780821</v>
      </c>
      <c r="N15" s="34">
        <v>12.553459</v>
      </c>
      <c r="O15" s="35">
        <v>80.173417000000001</v>
      </c>
      <c r="P15" s="33" t="s">
        <v>75</v>
      </c>
      <c r="Q15" s="59">
        <v>31101375020.678951</v>
      </c>
      <c r="R15" s="59">
        <v>6581042243.2892542</v>
      </c>
      <c r="S15" s="59">
        <v>302096985.92205536</v>
      </c>
      <c r="T15" s="59">
        <v>543366604.13512492</v>
      </c>
    </row>
    <row r="16" spans="1:20" x14ac:dyDescent="0.25">
      <c r="A16" s="20" t="s">
        <v>45</v>
      </c>
      <c r="B16" s="21" t="s">
        <v>46</v>
      </c>
      <c r="C16" s="22" t="s">
        <v>16</v>
      </c>
      <c r="D16" s="23">
        <v>30000</v>
      </c>
      <c r="E16" s="24">
        <f t="shared" si="0"/>
        <v>9.3750000000000013E+17</v>
      </c>
      <c r="F16" s="25">
        <v>450000000000000</v>
      </c>
      <c r="G16" s="16">
        <v>24</v>
      </c>
      <c r="H16" s="17">
        <v>7</v>
      </c>
      <c r="I16" s="17">
        <v>28</v>
      </c>
      <c r="J16" s="17">
        <v>6720</v>
      </c>
      <c r="K16" s="17">
        <f t="shared" si="1"/>
        <v>4704</v>
      </c>
      <c r="L16" s="18">
        <f t="shared" si="3"/>
        <v>53.698630136986303</v>
      </c>
      <c r="M16" s="19">
        <f t="shared" si="2"/>
        <v>16109.589041095891</v>
      </c>
      <c r="N16" s="34">
        <v>36.428378000000002</v>
      </c>
      <c r="O16" s="35">
        <v>127.37209199999999</v>
      </c>
      <c r="P16" s="33" t="s">
        <v>75</v>
      </c>
      <c r="Q16" s="59">
        <v>30000000000</v>
      </c>
      <c r="R16" s="59">
        <v>5630000000</v>
      </c>
      <c r="S16" s="59">
        <v>164000000</v>
      </c>
      <c r="T16" s="59">
        <v>612000000</v>
      </c>
    </row>
    <row r="17" spans="1:20" x14ac:dyDescent="0.25">
      <c r="A17" s="20" t="s">
        <v>62</v>
      </c>
      <c r="B17" s="21" t="s">
        <v>63</v>
      </c>
      <c r="C17" s="22" t="s">
        <v>22</v>
      </c>
      <c r="D17" s="23">
        <v>20000</v>
      </c>
      <c r="E17" s="24">
        <f t="shared" si="0"/>
        <v>6.2500000000000013E+17</v>
      </c>
      <c r="F17" s="15">
        <v>240000000000000</v>
      </c>
      <c r="G17" s="16">
        <v>24</v>
      </c>
      <c r="H17" s="17">
        <v>7</v>
      </c>
      <c r="I17" s="17">
        <v>44</v>
      </c>
      <c r="J17" s="17">
        <v>6060</v>
      </c>
      <c r="K17" s="17">
        <f t="shared" si="1"/>
        <v>7392</v>
      </c>
      <c r="L17" s="18">
        <f t="shared" si="3"/>
        <v>84.38356164383562</v>
      </c>
      <c r="M17" s="19">
        <f t="shared" si="2"/>
        <v>16876.712328767124</v>
      </c>
      <c r="N17" s="34">
        <v>-25.8</v>
      </c>
      <c r="O17" s="35">
        <v>27.95</v>
      </c>
      <c r="P17" s="33" t="s">
        <v>75</v>
      </c>
      <c r="Q17" s="59">
        <v>27369210018.197479</v>
      </c>
      <c r="R17" s="59">
        <v>5791317174.0945435</v>
      </c>
      <c r="S17" s="59">
        <v>265845347.61140865</v>
      </c>
      <c r="T17" s="59">
        <v>478162611.63890994</v>
      </c>
    </row>
    <row r="18" spans="1:20" x14ac:dyDescent="0.25">
      <c r="A18" s="20" t="s">
        <v>47</v>
      </c>
      <c r="B18" s="21" t="s">
        <v>48</v>
      </c>
      <c r="C18" s="22" t="s">
        <v>15</v>
      </c>
      <c r="D18" s="23">
        <v>20000</v>
      </c>
      <c r="E18" s="24">
        <f t="shared" si="0"/>
        <v>6.2500000000000013E+17</v>
      </c>
      <c r="F18" s="25">
        <v>150000000000000</v>
      </c>
      <c r="G18" s="16">
        <v>24</v>
      </c>
      <c r="H18" s="17">
        <v>7</v>
      </c>
      <c r="I18" s="17">
        <v>28</v>
      </c>
      <c r="J18" s="17">
        <v>4000</v>
      </c>
      <c r="K18" s="17">
        <f t="shared" si="1"/>
        <v>4704</v>
      </c>
      <c r="L18" s="18">
        <f t="shared" si="3"/>
        <v>53.698630136986303</v>
      </c>
      <c r="M18" s="19">
        <f t="shared" si="2"/>
        <v>10739.726027397259</v>
      </c>
      <c r="N18" s="34">
        <v>59.126899999999999</v>
      </c>
      <c r="O18" s="35">
        <v>11.403600000000001</v>
      </c>
      <c r="P18" s="33" t="s">
        <v>75</v>
      </c>
      <c r="Q18" s="59">
        <v>17416770011.580208</v>
      </c>
      <c r="R18" s="59">
        <v>3685383656.241981</v>
      </c>
      <c r="S18" s="59">
        <v>169174312.11635098</v>
      </c>
      <c r="T18" s="59">
        <v>304285298.31567001</v>
      </c>
    </row>
    <row r="19" spans="1:20" x14ac:dyDescent="0.25">
      <c r="A19" s="20" t="s">
        <v>49</v>
      </c>
      <c r="B19" s="21" t="s">
        <v>50</v>
      </c>
      <c r="C19" s="22" t="s">
        <v>16</v>
      </c>
      <c r="D19" s="23">
        <v>30000</v>
      </c>
      <c r="E19" s="24">
        <f t="shared" si="0"/>
        <v>9.3750000000000013E+17</v>
      </c>
      <c r="F19" s="15">
        <v>350000000000000</v>
      </c>
      <c r="G19" s="16">
        <v>24</v>
      </c>
      <c r="H19" s="17">
        <v>5</v>
      </c>
      <c r="I19" s="17">
        <v>40</v>
      </c>
      <c r="J19" s="17">
        <v>3000</v>
      </c>
      <c r="K19" s="17">
        <f t="shared" si="1"/>
        <v>4800</v>
      </c>
      <c r="L19" s="18">
        <f t="shared" si="3"/>
        <v>54.794520547945204</v>
      </c>
      <c r="M19" s="19">
        <f t="shared" si="2"/>
        <v>16438.356164383564</v>
      </c>
      <c r="N19" s="34">
        <v>52.122799999999998</v>
      </c>
      <c r="O19" s="35">
        <v>21.343900000000001</v>
      </c>
      <c r="P19" s="33" t="s">
        <v>75</v>
      </c>
      <c r="Q19" s="59">
        <v>14772956482.961319</v>
      </c>
      <c r="R19" s="59">
        <v>7258325367.4891586</v>
      </c>
      <c r="S19" s="59">
        <v>110454907.33872098</v>
      </c>
      <c r="T19" s="59">
        <v>341647406.77566803</v>
      </c>
    </row>
    <row r="20" spans="1:20" x14ac:dyDescent="0.25">
      <c r="A20" s="20" t="s">
        <v>25</v>
      </c>
      <c r="B20" s="21" t="s">
        <v>27</v>
      </c>
      <c r="C20" s="22" t="s">
        <v>28</v>
      </c>
      <c r="D20" s="23">
        <v>65000</v>
      </c>
      <c r="E20" s="24">
        <f t="shared" si="0"/>
        <v>2.0312500000000003E+18</v>
      </c>
      <c r="F20" s="25"/>
      <c r="G20" s="16"/>
      <c r="H20" s="17"/>
      <c r="I20" s="17"/>
      <c r="J20" s="17"/>
      <c r="K20" s="17">
        <f t="shared" si="1"/>
        <v>0</v>
      </c>
      <c r="L20" s="18">
        <v>13.2</v>
      </c>
      <c r="M20" s="19">
        <f t="shared" si="2"/>
        <v>8580</v>
      </c>
      <c r="N20" s="34">
        <v>39.740833000000002</v>
      </c>
      <c r="O20" s="35">
        <v>116.030278</v>
      </c>
      <c r="P20" s="33" t="s">
        <v>75</v>
      </c>
      <c r="Q20" s="59">
        <v>13914310878.894321</v>
      </c>
      <c r="R20" s="59">
        <v>2944264284.7584209</v>
      </c>
      <c r="S20" s="59">
        <v>135153875.83030006</v>
      </c>
      <c r="T20" s="59">
        <v>243094456.30999577</v>
      </c>
    </row>
    <row r="21" spans="1:20" x14ac:dyDescent="0.25">
      <c r="A21" s="20" t="s">
        <v>66</v>
      </c>
      <c r="B21" s="21" t="s">
        <v>70</v>
      </c>
      <c r="C21" s="22" t="s">
        <v>22</v>
      </c>
      <c r="D21" s="23">
        <v>10000</v>
      </c>
      <c r="E21" s="24">
        <f t="shared" si="0"/>
        <v>3.1250000000000006E+17</v>
      </c>
      <c r="F21" s="25">
        <v>600000000000000</v>
      </c>
      <c r="G21" s="16">
        <v>24</v>
      </c>
      <c r="H21" s="17">
        <v>6</v>
      </c>
      <c r="I21" s="17">
        <v>52</v>
      </c>
      <c r="J21" s="17">
        <v>3285</v>
      </c>
      <c r="K21" s="17">
        <f t="shared" si="1"/>
        <v>7488</v>
      </c>
      <c r="L21" s="18">
        <f>100*K21/(365*24)</f>
        <v>85.479452054794521</v>
      </c>
      <c r="M21" s="19">
        <f t="shared" si="2"/>
        <v>8547.945205479451</v>
      </c>
      <c r="N21" s="34">
        <v>38.931690000000003</v>
      </c>
      <c r="O21" s="35">
        <v>-92.341880000000003</v>
      </c>
      <c r="P21" s="33" t="s">
        <v>75</v>
      </c>
      <c r="Q21" s="59">
        <v>13862327152.074041</v>
      </c>
      <c r="R21" s="59">
        <v>2933264542.7232099</v>
      </c>
      <c r="S21" s="59">
        <v>134648942.29668751</v>
      </c>
      <c r="T21" s="59">
        <v>242186257.84308422</v>
      </c>
    </row>
    <row r="22" spans="1:20" x14ac:dyDescent="0.25">
      <c r="A22" s="20" t="s">
        <v>25</v>
      </c>
      <c r="B22" s="21" t="s">
        <v>26</v>
      </c>
      <c r="C22" s="22" t="s">
        <v>22</v>
      </c>
      <c r="D22" s="23">
        <v>60000</v>
      </c>
      <c r="E22" s="24">
        <f t="shared" si="0"/>
        <v>1.8750000000000003E+18</v>
      </c>
      <c r="F22" s="25">
        <v>800000000000000</v>
      </c>
      <c r="G22" s="16"/>
      <c r="H22" s="17"/>
      <c r="I22" s="17"/>
      <c r="J22" s="17"/>
      <c r="K22" s="17">
        <f t="shared" si="1"/>
        <v>0</v>
      </c>
      <c r="L22" s="18">
        <v>13.2</v>
      </c>
      <c r="M22" s="19">
        <f t="shared" si="2"/>
        <v>7920</v>
      </c>
      <c r="N22" s="34">
        <v>39.749487000000002</v>
      </c>
      <c r="O22" s="35">
        <v>116.143264</v>
      </c>
      <c r="P22" s="33" t="s">
        <v>75</v>
      </c>
      <c r="Q22" s="59">
        <v>12843979272.825525</v>
      </c>
      <c r="R22" s="59">
        <v>2717782416.7000809</v>
      </c>
      <c r="S22" s="59">
        <v>124757423.84335393</v>
      </c>
      <c r="T22" s="59">
        <v>224394882.74768847</v>
      </c>
    </row>
    <row r="23" spans="1:20" x14ac:dyDescent="0.25">
      <c r="A23" s="20" t="s">
        <v>51</v>
      </c>
      <c r="B23" s="21" t="s">
        <v>53</v>
      </c>
      <c r="C23" s="22" t="s">
        <v>16</v>
      </c>
      <c r="D23" s="23">
        <v>15000</v>
      </c>
      <c r="E23" s="24">
        <f t="shared" si="0"/>
        <v>4.6875000000000006E+17</v>
      </c>
      <c r="F23" s="25">
        <v>500000000000000</v>
      </c>
      <c r="G23" s="16">
        <v>24</v>
      </c>
      <c r="H23" s="17">
        <v>7</v>
      </c>
      <c r="I23" s="17">
        <v>44</v>
      </c>
      <c r="J23" s="17">
        <v>4620</v>
      </c>
      <c r="K23" s="17">
        <f t="shared" si="1"/>
        <v>7392</v>
      </c>
      <c r="L23" s="18">
        <f>100*K23/(365*24)</f>
        <v>84.38356164383562</v>
      </c>
      <c r="M23" s="19">
        <f t="shared" si="2"/>
        <v>12657.534246575344</v>
      </c>
      <c r="N23" s="34">
        <v>56.842958000000003</v>
      </c>
      <c r="O23" s="35">
        <v>61.321060000000003</v>
      </c>
      <c r="P23" s="33" t="s">
        <v>75</v>
      </c>
      <c r="Q23" s="59">
        <v>11375176491.880211</v>
      </c>
      <c r="R23" s="59">
        <v>5588910532.9666519</v>
      </c>
      <c r="S23" s="59">
        <v>85050278.650815159</v>
      </c>
      <c r="T23" s="59">
        <v>263068503.21726447</v>
      </c>
    </row>
    <row r="24" spans="1:20" x14ac:dyDescent="0.25">
      <c r="A24" s="20" t="s">
        <v>41</v>
      </c>
      <c r="B24" s="21" t="s">
        <v>42</v>
      </c>
      <c r="C24" s="22" t="s">
        <v>24</v>
      </c>
      <c r="D24" s="23">
        <v>30000</v>
      </c>
      <c r="E24" s="24">
        <f t="shared" si="0"/>
        <v>9.3750000000000013E+17</v>
      </c>
      <c r="F24" s="25">
        <v>252000000000000</v>
      </c>
      <c r="G24" s="16">
        <v>24</v>
      </c>
      <c r="H24" s="17">
        <v>7</v>
      </c>
      <c r="I24" s="17">
        <v>21</v>
      </c>
      <c r="J24" s="17">
        <v>2160</v>
      </c>
      <c r="K24" s="17">
        <f t="shared" si="1"/>
        <v>3528</v>
      </c>
      <c r="L24" s="18">
        <f>100*K24/(365*24)</f>
        <v>40.273972602739725</v>
      </c>
      <c r="M24" s="19">
        <f t="shared" si="2"/>
        <v>12082.191780821919</v>
      </c>
      <c r="N24" s="34">
        <v>-6.3516760000000003</v>
      </c>
      <c r="O24" s="35">
        <v>106.663123</v>
      </c>
      <c r="P24" s="33" t="s">
        <v>75</v>
      </c>
      <c r="Q24" s="59">
        <v>10858123014.976566</v>
      </c>
      <c r="R24" s="59">
        <v>5334869145.1045313</v>
      </c>
      <c r="S24" s="59">
        <v>81184356.89395991</v>
      </c>
      <c r="T24" s="59">
        <v>251110843.98011604</v>
      </c>
    </row>
    <row r="25" spans="1:20" x14ac:dyDescent="0.25">
      <c r="A25" s="20" t="s">
        <v>30</v>
      </c>
      <c r="B25" s="21" t="s">
        <v>31</v>
      </c>
      <c r="C25" s="22" t="s">
        <v>32</v>
      </c>
      <c r="D25" s="23">
        <v>10000</v>
      </c>
      <c r="E25" s="24">
        <f t="shared" si="0"/>
        <v>3.1250000000000006E+17</v>
      </c>
      <c r="F25" s="25">
        <v>150000000000000</v>
      </c>
      <c r="G25" s="16">
        <v>24</v>
      </c>
      <c r="H25" s="17">
        <v>7</v>
      </c>
      <c r="I25" s="17">
        <v>30</v>
      </c>
      <c r="J25" s="17">
        <v>1855</v>
      </c>
      <c r="K25" s="17">
        <f t="shared" si="1"/>
        <v>5040</v>
      </c>
      <c r="L25" s="18">
        <f>100*K25/(365*24)</f>
        <v>57.534246575342465</v>
      </c>
      <c r="M25" s="19">
        <f t="shared" si="2"/>
        <v>5753.4246575342468</v>
      </c>
      <c r="N25" s="31">
        <v>50.179433199999998</v>
      </c>
      <c r="O25" s="32">
        <v>14.3650328</v>
      </c>
      <c r="P25" s="33" t="s">
        <v>75</v>
      </c>
      <c r="Q25" s="59">
        <v>9330412506.2036839</v>
      </c>
      <c r="R25" s="59">
        <v>1974312672.9867756</v>
      </c>
      <c r="S25" s="59">
        <v>90629095.776616588</v>
      </c>
      <c r="T25" s="59">
        <v>163009981.24053752</v>
      </c>
    </row>
    <row r="26" spans="1:20" x14ac:dyDescent="0.25">
      <c r="A26" s="20" t="s">
        <v>36</v>
      </c>
      <c r="B26" s="21" t="s">
        <v>37</v>
      </c>
      <c r="C26" s="22" t="s">
        <v>16</v>
      </c>
      <c r="D26" s="23">
        <v>10000</v>
      </c>
      <c r="E26" s="24">
        <f t="shared" si="0"/>
        <v>3.1250000000000006E+17</v>
      </c>
      <c r="F26" s="25">
        <v>200000000000000</v>
      </c>
      <c r="G26" s="16">
        <v>24</v>
      </c>
      <c r="H26" s="17">
        <v>7</v>
      </c>
      <c r="I26" s="17">
        <v>52</v>
      </c>
      <c r="J26" s="17">
        <v>2000</v>
      </c>
      <c r="K26" s="17">
        <f t="shared" si="1"/>
        <v>8736</v>
      </c>
      <c r="L26" s="18">
        <f>100*K26/(365*24)</f>
        <v>99.726027397260268</v>
      </c>
      <c r="M26" s="19">
        <f t="shared" si="2"/>
        <v>9972.6027397260259</v>
      </c>
      <c r="N26" s="31">
        <v>52.41</v>
      </c>
      <c r="O26" s="32">
        <v>13.129443999999999</v>
      </c>
      <c r="P26" s="33" t="s">
        <v>75</v>
      </c>
      <c r="Q26" s="59">
        <v>8962260266.3298683</v>
      </c>
      <c r="R26" s="59">
        <v>4403384056.2767563</v>
      </c>
      <c r="S26" s="59">
        <v>67009310.452157371</v>
      </c>
      <c r="T26" s="59">
        <v>207266093.44390529</v>
      </c>
    </row>
    <row r="27" spans="1:20" x14ac:dyDescent="0.25">
      <c r="A27" s="54" t="s">
        <v>33</v>
      </c>
      <c r="B27" s="55" t="s">
        <v>82</v>
      </c>
      <c r="C27" s="56" t="s">
        <v>16</v>
      </c>
      <c r="D27" s="57">
        <v>70000</v>
      </c>
      <c r="E27" s="58">
        <f t="shared" si="0"/>
        <v>2.1875000000000003E+18</v>
      </c>
      <c r="F27" s="15">
        <v>270000000000000</v>
      </c>
      <c r="G27" s="16"/>
      <c r="H27" s="17"/>
      <c r="I27" s="17"/>
      <c r="J27" s="17"/>
      <c r="K27" s="17">
        <f t="shared" si="1"/>
        <v>0</v>
      </c>
      <c r="L27" s="18">
        <v>13.2</v>
      </c>
      <c r="M27" s="19">
        <f t="shared" si="2"/>
        <v>9240</v>
      </c>
      <c r="N27" s="31">
        <v>48.728966999999997</v>
      </c>
      <c r="O27" s="32">
        <v>2.1537839999999999</v>
      </c>
      <c r="P27" s="33" t="s">
        <v>75</v>
      </c>
      <c r="Q27" s="59">
        <v>8303878839.0725546</v>
      </c>
      <c r="R27" s="59">
        <v>4079904689.0656557</v>
      </c>
      <c r="S27" s="59">
        <v>62086703.415095046</v>
      </c>
      <c r="T27" s="59">
        <v>192040007.34860298</v>
      </c>
    </row>
    <row r="28" spans="1:20" x14ac:dyDescent="0.25">
      <c r="A28" s="20" t="s">
        <v>66</v>
      </c>
      <c r="B28" s="21" t="s">
        <v>69</v>
      </c>
      <c r="C28" s="22" t="s">
        <v>17</v>
      </c>
      <c r="D28" s="23">
        <v>6000</v>
      </c>
      <c r="E28" s="24">
        <f t="shared" si="0"/>
        <v>1.8750000000000003E+17</v>
      </c>
      <c r="F28" s="25">
        <v>70000000000000</v>
      </c>
      <c r="G28" s="16">
        <v>24</v>
      </c>
      <c r="H28" s="17">
        <v>7</v>
      </c>
      <c r="I28" s="17">
        <v>40</v>
      </c>
      <c r="J28" s="17">
        <v>1200</v>
      </c>
      <c r="K28" s="17">
        <f t="shared" si="1"/>
        <v>6720</v>
      </c>
      <c r="L28" s="18">
        <f>100*K28/(365*24)</f>
        <v>76.712328767123282</v>
      </c>
      <c r="M28" s="19">
        <f t="shared" si="2"/>
        <v>4602.7397260273974</v>
      </c>
      <c r="N28" s="31">
        <v>42.360278000000001</v>
      </c>
      <c r="O28" s="32">
        <v>-71.096389000000002</v>
      </c>
      <c r="P28" s="33" t="s">
        <v>75</v>
      </c>
      <c r="Q28" s="59">
        <v>7464330004.9629469</v>
      </c>
      <c r="R28" s="59">
        <v>1579450138.3894205</v>
      </c>
      <c r="S28" s="59">
        <v>72503276.621293277</v>
      </c>
      <c r="T28" s="59">
        <v>130407984.99242997</v>
      </c>
    </row>
    <row r="29" spans="1:20" x14ac:dyDescent="0.25">
      <c r="A29" s="20" t="s">
        <v>33</v>
      </c>
      <c r="B29" s="21" t="s">
        <v>35</v>
      </c>
      <c r="C29" s="22" t="s">
        <v>16</v>
      </c>
      <c r="D29" s="23">
        <v>14000</v>
      </c>
      <c r="E29" s="24">
        <f t="shared" si="0"/>
        <v>4.3750000000000006E+17</v>
      </c>
      <c r="F29" s="25">
        <v>300000000000000</v>
      </c>
      <c r="G29" s="16">
        <v>24</v>
      </c>
      <c r="H29" s="17">
        <v>7</v>
      </c>
      <c r="I29" s="17">
        <v>28</v>
      </c>
      <c r="J29" s="17">
        <v>2800</v>
      </c>
      <c r="K29" s="17">
        <f t="shared" si="1"/>
        <v>4704</v>
      </c>
      <c r="L29" s="18">
        <f>100*K29/(365*24)</f>
        <v>53.698630136986303</v>
      </c>
      <c r="M29" s="19">
        <f t="shared" si="2"/>
        <v>7517.8082191780823</v>
      </c>
      <c r="N29" s="31">
        <v>48.727778000000001</v>
      </c>
      <c r="O29" s="32">
        <v>2.1533329999999999</v>
      </c>
      <c r="P29" s="33" t="s">
        <v>75</v>
      </c>
      <c r="Q29" s="59">
        <v>6756165431.5409765</v>
      </c>
      <c r="R29" s="59">
        <v>3319474134.731709</v>
      </c>
      <c r="S29" s="59">
        <v>50514710.956241719</v>
      </c>
      <c r="T29" s="59">
        <v>156246747.36540553</v>
      </c>
    </row>
    <row r="30" spans="1:20" x14ac:dyDescent="0.25">
      <c r="A30" s="20" t="s">
        <v>43</v>
      </c>
      <c r="B30" s="21" t="s">
        <v>44</v>
      </c>
      <c r="C30" s="22" t="s">
        <v>15</v>
      </c>
      <c r="D30" s="23">
        <v>26000</v>
      </c>
      <c r="E30" s="24">
        <f t="shared" si="0"/>
        <v>8.1250000000000013E+17</v>
      </c>
      <c r="F30" s="25"/>
      <c r="G30" s="16"/>
      <c r="H30" s="17"/>
      <c r="I30" s="17"/>
      <c r="J30" s="17"/>
      <c r="K30" s="17">
        <f t="shared" si="1"/>
        <v>0</v>
      </c>
      <c r="L30" s="18">
        <v>13.2</v>
      </c>
      <c r="M30" s="19">
        <f t="shared" si="2"/>
        <v>3432</v>
      </c>
      <c r="N30" s="34">
        <v>31.001300000000001</v>
      </c>
      <c r="O30" s="35">
        <v>35.144500000000001</v>
      </c>
      <c r="P30" s="33" t="s">
        <v>75</v>
      </c>
      <c r="Q30" s="59">
        <v>5565724351.5577297</v>
      </c>
      <c r="R30" s="59">
        <v>1177705713.9033687</v>
      </c>
      <c r="S30" s="59">
        <v>54061550.332120039</v>
      </c>
      <c r="T30" s="59">
        <v>97237782.52399832</v>
      </c>
    </row>
    <row r="31" spans="1:20" x14ac:dyDescent="0.25">
      <c r="A31" s="20" t="s">
        <v>64</v>
      </c>
      <c r="B31" s="21" t="s">
        <v>65</v>
      </c>
      <c r="C31" s="22" t="s">
        <v>32</v>
      </c>
      <c r="D31" s="23">
        <v>10000</v>
      </c>
      <c r="E31" s="24">
        <f t="shared" si="0"/>
        <v>3.1250000000000006E+17</v>
      </c>
      <c r="F31" s="25">
        <v>120000000000000</v>
      </c>
      <c r="G31" s="16">
        <v>24</v>
      </c>
      <c r="H31" s="17">
        <v>5</v>
      </c>
      <c r="I31" s="17">
        <v>25</v>
      </c>
      <c r="J31" s="17">
        <v>120</v>
      </c>
      <c r="K31" s="17">
        <f t="shared" si="1"/>
        <v>3000</v>
      </c>
      <c r="L31" s="18">
        <f>100*K31/(365*24)</f>
        <v>34.246575342465754</v>
      </c>
      <c r="M31" s="19">
        <f t="shared" si="2"/>
        <v>3424.6575342465749</v>
      </c>
      <c r="N31" s="31">
        <v>50.386532000000003</v>
      </c>
      <c r="O31" s="32">
        <v>30.531583000000001</v>
      </c>
      <c r="P31" s="33" t="s">
        <v>75</v>
      </c>
      <c r="Q31" s="59">
        <v>5553816967.9783831</v>
      </c>
      <c r="R31" s="59">
        <v>1175186114.8730812</v>
      </c>
      <c r="S31" s="59">
        <v>53945890.343224153</v>
      </c>
      <c r="T31" s="59">
        <v>97029750.738415167</v>
      </c>
    </row>
    <row r="32" spans="1:20" x14ac:dyDescent="0.25">
      <c r="A32" s="20" t="s">
        <v>51</v>
      </c>
      <c r="B32" s="21" t="s">
        <v>56</v>
      </c>
      <c r="C32" s="22" t="s">
        <v>16</v>
      </c>
      <c r="D32" s="23">
        <v>7000</v>
      </c>
      <c r="E32" s="24">
        <f t="shared" si="0"/>
        <v>2.1875000000000003E+17</v>
      </c>
      <c r="F32" s="25">
        <v>16000000000000</v>
      </c>
      <c r="G32" s="16">
        <v>24</v>
      </c>
      <c r="H32" s="17">
        <v>7</v>
      </c>
      <c r="I32" s="17">
        <v>32</v>
      </c>
      <c r="J32" s="17">
        <v>1710</v>
      </c>
      <c r="K32" s="17">
        <f t="shared" si="1"/>
        <v>5376</v>
      </c>
      <c r="L32" s="18">
        <f>100*K32/(365*24)</f>
        <v>61.369863013698627</v>
      </c>
      <c r="M32" s="19">
        <f t="shared" si="2"/>
        <v>4295.8904109589039</v>
      </c>
      <c r="N32" s="34">
        <v>54.200811999999999</v>
      </c>
      <c r="O32" s="35">
        <v>49.523575999999998</v>
      </c>
      <c r="P32" s="33" t="s">
        <v>75</v>
      </c>
      <c r="Q32" s="59">
        <v>3860665960.8805571</v>
      </c>
      <c r="R32" s="59">
        <v>1896842362.7038336</v>
      </c>
      <c r="S32" s="59">
        <v>28865549.117852412</v>
      </c>
      <c r="T32" s="59">
        <v>89283855.637374565</v>
      </c>
    </row>
    <row r="33" spans="1:20" x14ac:dyDescent="0.25">
      <c r="A33" s="20" t="s">
        <v>51</v>
      </c>
      <c r="B33" s="21" t="s">
        <v>57</v>
      </c>
      <c r="C33" s="22" t="s">
        <v>16</v>
      </c>
      <c r="D33" s="23">
        <v>6000</v>
      </c>
      <c r="E33" s="24">
        <f t="shared" si="0"/>
        <v>1.8750000000000003E+17</v>
      </c>
      <c r="F33" s="25">
        <v>220000000000000</v>
      </c>
      <c r="G33" s="16">
        <v>24</v>
      </c>
      <c r="H33" s="17">
        <v>7</v>
      </c>
      <c r="I33" s="17">
        <v>36</v>
      </c>
      <c r="J33" s="17">
        <v>1920</v>
      </c>
      <c r="K33" s="17">
        <f t="shared" si="1"/>
        <v>6048</v>
      </c>
      <c r="L33" s="18">
        <f>100*K33/(365*24)</f>
        <v>69.041095890410958</v>
      </c>
      <c r="M33" s="19">
        <f t="shared" si="2"/>
        <v>4142.465753424658</v>
      </c>
      <c r="N33" s="34">
        <v>54.200811999999999</v>
      </c>
      <c r="O33" s="35">
        <v>49.523575999999998</v>
      </c>
      <c r="P33" s="33" t="s">
        <v>75</v>
      </c>
      <c r="Q33" s="59">
        <v>3722785033.7062516</v>
      </c>
      <c r="R33" s="59">
        <v>1829097992.6072681</v>
      </c>
      <c r="S33" s="59">
        <v>27834636.649357673</v>
      </c>
      <c r="T33" s="59">
        <v>86095146.507468358</v>
      </c>
    </row>
    <row r="34" spans="1:20" ht="23.45" customHeight="1" x14ac:dyDescent="0.25">
      <c r="A34" s="46"/>
      <c r="B34" s="53" t="s">
        <v>81</v>
      </c>
      <c r="C34" s="52"/>
      <c r="D34" s="47"/>
      <c r="E34" s="48"/>
      <c r="F34" s="49"/>
      <c r="G34" s="50"/>
      <c r="H34" s="51"/>
      <c r="I34" s="51"/>
      <c r="J34" s="51"/>
      <c r="K34" s="51"/>
      <c r="L34" s="40"/>
      <c r="M34" s="41"/>
      <c r="N34" s="42"/>
      <c r="O34" s="43"/>
      <c r="P34" s="44"/>
      <c r="Q34" s="53" t="s">
        <v>81</v>
      </c>
      <c r="R34" s="45"/>
      <c r="S34" s="45"/>
      <c r="T34" s="45"/>
    </row>
    <row r="35" spans="1:20" x14ac:dyDescent="0.2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</sheetData>
  <sortState ref="A3:T33">
    <sortCondition descending="1" ref="Q3:Q33"/>
  </sortState>
  <mergeCells count="3">
    <mergeCell ref="G1:M1"/>
    <mergeCell ref="N1:O1"/>
    <mergeCell ref="Q1:T1"/>
  </mergeCells>
  <pageMargins left="0.7" right="0.7" top="0.75" bottom="0.75" header="0.3" footer="0.3"/>
  <pageSetup paperSize="9" orientation="portrait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Boxue</dc:creator>
  <cp:lastModifiedBy>Maurer Christian</cp:lastModifiedBy>
  <dcterms:created xsi:type="dcterms:W3CDTF">2021-07-13T10:37:13Z</dcterms:created>
  <dcterms:modified xsi:type="dcterms:W3CDTF">2021-11-18T08:40:41Z</dcterms:modified>
</cp:coreProperties>
</file>